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 activeTab="5"/>
  </bookViews>
  <sheets>
    <sheet name="公式" sheetId="2" r:id="rId1"/>
    <sheet name="函数1" sheetId="1" r:id="rId2"/>
    <sheet name="函数2" sheetId="4" r:id="rId3"/>
    <sheet name="Sheet2" sheetId="6" r:id="rId4"/>
    <sheet name="Sheet1" sheetId="5" r:id="rId5"/>
    <sheet name="函数3" sheetId="3" r:id="rId6"/>
  </sheets>
  <definedNames>
    <definedName name="工资表">函数1!$A$2:$R$14</definedName>
  </definedNames>
  <calcPr calcId="145621"/>
</workbook>
</file>

<file path=xl/calcChain.xml><?xml version="1.0" encoding="utf-8"?>
<calcChain xmlns="http://schemas.openxmlformats.org/spreadsheetml/2006/main">
  <c r="D15" i="3" l="1"/>
  <c r="E15" i="3"/>
  <c r="F15" i="3"/>
  <c r="G15" i="3"/>
  <c r="C15" i="3"/>
  <c r="C16" i="6" l="1"/>
  <c r="D16" i="6"/>
  <c r="E16" i="6"/>
  <c r="F16" i="6"/>
  <c r="G16" i="6"/>
  <c r="E3" i="4"/>
  <c r="E4" i="4"/>
  <c r="E5" i="4"/>
  <c r="E6" i="4"/>
  <c r="E7" i="4"/>
  <c r="E8" i="4"/>
  <c r="E9" i="4"/>
  <c r="E10" i="4"/>
  <c r="E11" i="4"/>
  <c r="E12" i="4"/>
  <c r="E13" i="4"/>
  <c r="E14" i="4"/>
  <c r="E2" i="4"/>
  <c r="E15" i="1"/>
  <c r="G15" i="1"/>
  <c r="D3" i="2"/>
  <c r="F15" i="1"/>
  <c r="C15" i="1"/>
  <c r="C16" i="5" l="1"/>
  <c r="D16" i="5"/>
  <c r="E16" i="5"/>
  <c r="F16" i="5"/>
  <c r="B16" i="5"/>
  <c r="D3" i="4"/>
  <c r="D4" i="4"/>
  <c r="D5" i="4"/>
  <c r="D6" i="4"/>
  <c r="D7" i="4"/>
  <c r="D8" i="4"/>
  <c r="D9" i="4"/>
  <c r="D10" i="4"/>
  <c r="D11" i="4"/>
  <c r="D12" i="4"/>
  <c r="D13" i="4"/>
  <c r="D14" i="4"/>
  <c r="D2" i="4"/>
  <c r="F9" i="2"/>
  <c r="C4" i="4" l="1"/>
  <c r="C5" i="4"/>
  <c r="C6" i="4"/>
  <c r="C7" i="4"/>
  <c r="C8" i="4"/>
  <c r="C9" i="4"/>
  <c r="C10" i="4"/>
  <c r="C11" i="4"/>
  <c r="C12" i="4"/>
  <c r="C13" i="4"/>
  <c r="C14" i="4"/>
  <c r="C3" i="4"/>
  <c r="C2" i="4"/>
  <c r="B3" i="4"/>
  <c r="B4" i="4"/>
  <c r="B5" i="4"/>
  <c r="B6" i="4"/>
  <c r="B7" i="4"/>
  <c r="B8" i="4"/>
  <c r="B9" i="4"/>
  <c r="B10" i="4"/>
  <c r="B11" i="4"/>
  <c r="B12" i="4"/>
  <c r="B13" i="4"/>
  <c r="B14" i="4"/>
  <c r="B2" i="4"/>
  <c r="O15" i="1" l="1"/>
  <c r="N15" i="1"/>
  <c r="M15" i="1"/>
  <c r="I15" i="1"/>
  <c r="H15" i="1"/>
  <c r="H1" i="2"/>
  <c r="D1" i="2"/>
  <c r="P3" i="1"/>
  <c r="K3" i="1"/>
  <c r="Q3" i="1" s="1"/>
  <c r="S3" i="1" s="1"/>
  <c r="T3" i="1" s="1"/>
  <c r="P2" i="1"/>
  <c r="K2" i="1"/>
  <c r="Q2" i="1" s="1"/>
  <c r="S2" i="1" s="1"/>
  <c r="T2" i="1" s="1"/>
  <c r="P14" i="1"/>
  <c r="K14" i="1"/>
  <c r="Q14" i="1" s="1"/>
  <c r="S14" i="1" s="1"/>
  <c r="T14" i="1" s="1"/>
  <c r="P13" i="1"/>
  <c r="K13" i="1"/>
  <c r="Q13" i="1" s="1"/>
  <c r="S13" i="1" s="1"/>
  <c r="T13" i="1" s="1"/>
  <c r="P12" i="1"/>
  <c r="K12" i="1"/>
  <c r="Q12" i="1" s="1"/>
  <c r="S12" i="1" s="1"/>
  <c r="T12" i="1" s="1"/>
  <c r="P11" i="1"/>
  <c r="K11" i="1"/>
  <c r="Q11" i="1" s="1"/>
  <c r="S11" i="1" s="1"/>
  <c r="T11" i="1" s="1"/>
  <c r="P10" i="1"/>
  <c r="K10" i="1"/>
  <c r="Q10" i="1" s="1"/>
  <c r="S10" i="1" s="1"/>
  <c r="T10" i="1" s="1"/>
  <c r="P9" i="1"/>
  <c r="K9" i="1"/>
  <c r="Q9" i="1" s="1"/>
  <c r="S9" i="1" s="1"/>
  <c r="T9" i="1" s="1"/>
  <c r="P8" i="1"/>
  <c r="K8" i="1"/>
  <c r="Q8" i="1" s="1"/>
  <c r="S8" i="1" s="1"/>
  <c r="T8" i="1" s="1"/>
  <c r="P4" i="1"/>
  <c r="K4" i="1"/>
  <c r="Q4" i="1" s="1"/>
  <c r="S4" i="1" s="1"/>
  <c r="T4" i="1" s="1"/>
  <c r="P7" i="1"/>
  <c r="K7" i="1"/>
  <c r="Q7" i="1" s="1"/>
  <c r="S7" i="1" s="1"/>
  <c r="T7" i="1" s="1"/>
  <c r="P6" i="1"/>
  <c r="K6" i="1"/>
  <c r="Q6" i="1" s="1"/>
  <c r="S6" i="1" s="1"/>
  <c r="T6" i="1" s="1"/>
  <c r="P5" i="1"/>
  <c r="K5" i="1"/>
  <c r="K15" i="1" s="1"/>
  <c r="Q5" i="1" l="1"/>
  <c r="S5" i="1" s="1"/>
  <c r="T5" i="1" s="1"/>
  <c r="P15" i="1"/>
  <c r="L15" i="1"/>
</calcChain>
</file>

<file path=xl/sharedStrings.xml><?xml version="1.0" encoding="utf-8"?>
<sst xmlns="http://schemas.openxmlformats.org/spreadsheetml/2006/main" count="171" uniqueCount="77">
  <si>
    <t>编号</t>
    <phoneticPr fontId="2" type="noConversion"/>
  </si>
  <si>
    <t>姓名</t>
    <phoneticPr fontId="2" type="noConversion"/>
  </si>
  <si>
    <t>部门</t>
    <phoneticPr fontId="2" type="noConversion"/>
  </si>
  <si>
    <t>人员类别</t>
    <phoneticPr fontId="1" type="noConversion"/>
  </si>
  <si>
    <t>基本工资</t>
    <phoneticPr fontId="2" type="noConversion"/>
  </si>
  <si>
    <t>岗位工资</t>
    <phoneticPr fontId="2" type="noConversion"/>
  </si>
  <si>
    <t>津贴</t>
    <phoneticPr fontId="2" type="noConversion"/>
  </si>
  <si>
    <t>电话补贴</t>
    <phoneticPr fontId="2" type="noConversion"/>
  </si>
  <si>
    <t>物价补贴</t>
    <phoneticPr fontId="2" type="noConversion"/>
  </si>
  <si>
    <t>地区补贴</t>
    <phoneticPr fontId="2" type="noConversion"/>
  </si>
  <si>
    <t>应发合计</t>
    <phoneticPr fontId="2" type="noConversion"/>
  </si>
  <si>
    <t>扣老保</t>
    <phoneticPr fontId="2" type="noConversion"/>
  </si>
  <si>
    <t>扣医保</t>
    <phoneticPr fontId="2" type="noConversion"/>
  </si>
  <si>
    <t>代扣水
电费</t>
    <phoneticPr fontId="2" type="noConversion"/>
  </si>
  <si>
    <t>代扣税</t>
    <phoneticPr fontId="2" type="noConversion"/>
  </si>
  <si>
    <t>扣款合计</t>
    <phoneticPr fontId="2" type="noConversion"/>
  </si>
  <si>
    <t>实发合计</t>
    <phoneticPr fontId="2" type="noConversion"/>
  </si>
  <si>
    <t>计税工资</t>
    <phoneticPr fontId="2" type="noConversion"/>
  </si>
  <si>
    <t>张志诚</t>
    <phoneticPr fontId="2" type="noConversion"/>
  </si>
  <si>
    <t>财务部</t>
    <phoneticPr fontId="2" type="noConversion"/>
  </si>
  <si>
    <t>部门经理</t>
    <phoneticPr fontId="1" type="noConversion"/>
  </si>
  <si>
    <t>肖玲</t>
    <phoneticPr fontId="2" type="noConversion"/>
  </si>
  <si>
    <t>财务部</t>
    <phoneticPr fontId="2" type="noConversion"/>
  </si>
  <si>
    <t>管理人员</t>
    <phoneticPr fontId="1" type="noConversion"/>
  </si>
  <si>
    <t>王惠良</t>
    <phoneticPr fontId="2" type="noConversion"/>
  </si>
  <si>
    <t>王品德</t>
    <phoneticPr fontId="2" type="noConversion"/>
  </si>
  <si>
    <t>厂部办公室</t>
    <phoneticPr fontId="2" type="noConversion"/>
  </si>
  <si>
    <t>部门经理</t>
    <phoneticPr fontId="1" type="noConversion"/>
  </si>
  <si>
    <t>郑成</t>
    <phoneticPr fontId="2" type="noConversion"/>
  </si>
  <si>
    <t>生产车间</t>
    <phoneticPr fontId="2" type="noConversion"/>
  </si>
  <si>
    <t>生产人员</t>
    <phoneticPr fontId="1" type="noConversion"/>
  </si>
  <si>
    <t>张一昌</t>
    <phoneticPr fontId="2" type="noConversion"/>
  </si>
  <si>
    <t>陈中林</t>
    <phoneticPr fontId="2" type="noConversion"/>
  </si>
  <si>
    <t>李进</t>
    <phoneticPr fontId="2" type="noConversion"/>
  </si>
  <si>
    <t>业务部</t>
    <phoneticPr fontId="2" type="noConversion"/>
  </si>
  <si>
    <t>找庶民</t>
    <phoneticPr fontId="2" type="noConversion"/>
  </si>
  <si>
    <t>销售人员</t>
    <phoneticPr fontId="1" type="noConversion"/>
  </si>
  <si>
    <t>张春晓</t>
    <phoneticPr fontId="2" type="noConversion"/>
  </si>
  <si>
    <t>张生</t>
    <phoneticPr fontId="2" type="noConversion"/>
  </si>
  <si>
    <t>张进民</t>
    <phoneticPr fontId="2" type="noConversion"/>
  </si>
  <si>
    <t>总经理室</t>
    <phoneticPr fontId="2" type="noConversion"/>
  </si>
  <si>
    <t>赵艳</t>
    <phoneticPr fontId="2" type="noConversion"/>
  </si>
  <si>
    <t>0001</t>
    <phoneticPr fontId="1" type="noConversion"/>
  </si>
  <si>
    <t>销售</t>
    <phoneticPr fontId="1" type="noConversion"/>
  </si>
  <si>
    <t>比例</t>
    <phoneticPr fontId="1" type="noConversion"/>
  </si>
  <si>
    <t>2018年静安公司销售员销售数量表</t>
    <phoneticPr fontId="2" type="noConversion"/>
  </si>
  <si>
    <t>编号</t>
    <phoneticPr fontId="2" type="noConversion"/>
  </si>
  <si>
    <t>姓名</t>
    <phoneticPr fontId="2" type="noConversion"/>
  </si>
  <si>
    <t>一季度</t>
    <phoneticPr fontId="2" type="noConversion"/>
  </si>
  <si>
    <t>二季度</t>
    <phoneticPr fontId="2" type="noConversion"/>
  </si>
  <si>
    <t>三季度</t>
    <phoneticPr fontId="2" type="noConversion"/>
  </si>
  <si>
    <t>四季度</t>
    <phoneticPr fontId="2" type="noConversion"/>
  </si>
  <si>
    <t>李一</t>
    <phoneticPr fontId="2" type="noConversion"/>
  </si>
  <si>
    <t>王田</t>
    <phoneticPr fontId="2" type="noConversion"/>
  </si>
  <si>
    <t>杨青</t>
    <phoneticPr fontId="2" type="noConversion"/>
  </si>
  <si>
    <t>赵甜</t>
    <phoneticPr fontId="2" type="noConversion"/>
  </si>
  <si>
    <t>马腾</t>
    <phoneticPr fontId="2" type="noConversion"/>
  </si>
  <si>
    <t>刘晓红</t>
    <phoneticPr fontId="2" type="noConversion"/>
  </si>
  <si>
    <t>田意</t>
    <phoneticPr fontId="2" type="noConversion"/>
  </si>
  <si>
    <t>张杨</t>
    <phoneticPr fontId="2" type="noConversion"/>
  </si>
  <si>
    <t>周建峰</t>
    <phoneticPr fontId="2" type="noConversion"/>
  </si>
  <si>
    <t>童天航</t>
    <phoneticPr fontId="2" type="noConversion"/>
  </si>
  <si>
    <t>0001</t>
    <phoneticPr fontId="2" type="noConversion"/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</si>
  <si>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</si>
  <si>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</si>
  <si>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</si>
  <si>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</si>
  <si>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</si>
  <si>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</si>
  <si>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</si>
  <si>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</si>
  <si>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</si>
  <si>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</si>
  <si>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</si>
  <si>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</si>
  <si>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0002</t>
    <phoneticPr fontId="2" type="noConversion"/>
  </si>
  <si>
    <t>0001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</si>
</sst>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0_);[Red]\(0.0000\)"/>
    <numFmt numFmtId="178" formatCode="0.00_);[Red]\(0.0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2" fontId="0" fillId="0" borderId="0" xfId="0" applyNumberFormat="1"/>
    <xf numFmtId="0" fontId="0" fillId="0" borderId="0" xfId="0" quotePrefix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/>
    </xf>
    <xf numFmtId="177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4" fillId="0" borderId="0" xfId="0" applyFont="1"/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2" fontId="4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2" fontId="4" fillId="0" borderId="6" xfId="0" applyNumberFormat="1" applyFont="1" applyBorder="1" applyAlignment="1">
      <alignment vertical="center"/>
    </xf>
    <xf numFmtId="2" fontId="4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177" fontId="4" fillId="0" borderId="0" xfId="0" applyNumberFormat="1" applyFont="1"/>
    <xf numFmtId="178" fontId="4" fillId="0" borderId="0" xfId="0" applyNumberFormat="1" applyFont="1"/>
    <xf numFmtId="0" fontId="3" fillId="0" borderId="1" xfId="0" applyFont="1" applyBorder="1" applyAlignment="1">
      <alignment vertical="center"/>
    </xf>
    <xf numFmtId="0" fontId="4" fillId="0" borderId="5" xfId="0" applyNumberFormat="1" applyFont="1" applyBorder="1"/>
    <xf numFmtId="0" fontId="4" fillId="0" borderId="5" xfId="0" applyFont="1" applyBorder="1"/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4" fillId="0" borderId="0" xfId="0" applyNumberFormat="1" applyFont="1" applyBorder="1"/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/>
    <xf numFmtId="0" fontId="4" fillId="2" borderId="0" xfId="0" applyFont="1" applyFill="1"/>
    <xf numFmtId="0" fontId="6" fillId="0" borderId="0" xfId="0" applyFont="1" applyAlignment="1">
      <alignment horizontal="justify" vertical="center"/>
    </xf>
    <xf numFmtId="2" fontId="4" fillId="0" borderId="0" xfId="0" applyNumberFormat="1" applyFont="1"/>
    <xf numFmtId="0" fontId="0" fillId="2" borderId="0" xfId="0" applyFill="1"/>
    <xf numFmtId="0" fontId="0" fillId="3" borderId="0" xfId="0" applyFill="1"/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4" sqref="D4"/>
    </sheetView>
  </sheetViews>
  <sheetFormatPr defaultRowHeight="13.5" x14ac:dyDescent="0.15"/>
  <cols>
    <col min="10" max="10" width="13.625" customWidth="1"/>
  </cols>
  <sheetData>
    <row r="1" spans="1:8" x14ac:dyDescent="0.15">
      <c r="A1" s="1">
        <v>0.625</v>
      </c>
      <c r="B1" s="2" t="s">
        <v>42</v>
      </c>
      <c r="D1">
        <f>5/6</f>
        <v>0.83333333333333337</v>
      </c>
      <c r="F1" t="s">
        <v>43</v>
      </c>
      <c r="G1" t="s">
        <v>44</v>
      </c>
      <c r="H1" t="str">
        <f>F1&amp;G1</f>
        <v>销售比例</v>
      </c>
    </row>
    <row r="2" spans="1:8" x14ac:dyDescent="0.15">
      <c r="D2">
        <v>1</v>
      </c>
    </row>
    <row r="3" spans="1:8" x14ac:dyDescent="0.15">
      <c r="A3" s="1">
        <v>0.625</v>
      </c>
      <c r="B3" s="2" t="s">
        <v>76</v>
      </c>
      <c r="D3">
        <f>SUM(D1:D2)</f>
        <v>1.8333333333333335</v>
      </c>
    </row>
    <row r="9" spans="1:8" x14ac:dyDescent="0.15">
      <c r="F9">
        <f>D2</f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>
      <selection activeCell="A2" sqref="A2:R14"/>
    </sheetView>
  </sheetViews>
  <sheetFormatPr defaultColWidth="12.25" defaultRowHeight="20.25" x14ac:dyDescent="0.25"/>
  <cols>
    <col min="1" max="1" width="12.25" style="20"/>
    <col min="2" max="2" width="12.25" style="9"/>
    <col min="3" max="3" width="14.625" style="9" customWidth="1"/>
    <col min="4" max="4" width="12.25" style="9"/>
    <col min="5" max="5" width="13.875" style="9" customWidth="1"/>
    <col min="6" max="6" width="19.875" style="9" customWidth="1"/>
    <col min="7" max="7" width="19.5" style="9" customWidth="1"/>
    <col min="8" max="8" width="13.5" style="9" customWidth="1"/>
    <col min="9" max="18" width="12.25" style="9"/>
    <col min="19" max="19" width="12.25" style="21"/>
    <col min="20" max="20" width="12.25" style="22"/>
    <col min="21" max="16384" width="12.25" style="9"/>
  </cols>
  <sheetData>
    <row r="1" spans="1:20" ht="40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7"/>
      <c r="T1" s="8"/>
    </row>
    <row r="2" spans="1:20" x14ac:dyDescent="0.25">
      <c r="A2" s="10" t="s">
        <v>62</v>
      </c>
      <c r="B2" s="11" t="s">
        <v>39</v>
      </c>
      <c r="C2" s="11" t="s">
        <v>40</v>
      </c>
      <c r="D2" s="11" t="s">
        <v>27</v>
      </c>
      <c r="E2" s="12">
        <v>4000</v>
      </c>
      <c r="F2" s="12">
        <v>3500</v>
      </c>
      <c r="G2" s="12">
        <v>0</v>
      </c>
      <c r="H2" s="12">
        <v>400</v>
      </c>
      <c r="I2" s="12">
        <v>120</v>
      </c>
      <c r="J2" s="12">
        <v>130</v>
      </c>
      <c r="K2" s="12">
        <f t="shared" ref="K2:K14" si="0">SUM(E2:J2)</f>
        <v>8150</v>
      </c>
      <c r="L2" s="12">
        <v>110</v>
      </c>
      <c r="M2" s="12">
        <v>30</v>
      </c>
      <c r="N2" s="12">
        <v>220</v>
      </c>
      <c r="O2" s="12">
        <v>827</v>
      </c>
      <c r="P2" s="12">
        <f t="shared" ref="P2:P14" si="1">SUM(L2:O2)</f>
        <v>1187</v>
      </c>
      <c r="Q2" s="12">
        <f t="shared" ref="Q2:Q14" si="2">SUM(K2-L2-M2-N2-O2)</f>
        <v>6963</v>
      </c>
      <c r="R2" s="6">
        <v>8010</v>
      </c>
      <c r="S2" s="7">
        <f>(R2+Q2)/3</f>
        <v>4991</v>
      </c>
      <c r="T2" s="8">
        <f t="shared" ref="T2:T14" si="3">ROUND(S2,2)</f>
        <v>4991</v>
      </c>
    </row>
    <row r="3" spans="1:20" x14ac:dyDescent="0.25">
      <c r="A3" s="10" t="s">
        <v>63</v>
      </c>
      <c r="B3" s="11" t="s">
        <v>41</v>
      </c>
      <c r="C3" s="11" t="s">
        <v>40</v>
      </c>
      <c r="D3" s="11" t="s">
        <v>23</v>
      </c>
      <c r="E3" s="12">
        <v>1800</v>
      </c>
      <c r="F3" s="12">
        <v>0</v>
      </c>
      <c r="G3" s="12">
        <v>0</v>
      </c>
      <c r="H3" s="12">
        <v>200</v>
      </c>
      <c r="I3" s="12">
        <v>120</v>
      </c>
      <c r="J3" s="12">
        <v>130</v>
      </c>
      <c r="K3" s="12">
        <f t="shared" si="0"/>
        <v>2250</v>
      </c>
      <c r="L3" s="12">
        <v>70</v>
      </c>
      <c r="M3" s="12">
        <v>20</v>
      </c>
      <c r="N3" s="12">
        <v>210</v>
      </c>
      <c r="O3" s="12">
        <v>8</v>
      </c>
      <c r="P3" s="12">
        <f t="shared" si="1"/>
        <v>308</v>
      </c>
      <c r="Q3" s="12">
        <f t="shared" si="2"/>
        <v>1942</v>
      </c>
      <c r="R3" s="6">
        <v>2160</v>
      </c>
      <c r="S3" s="7">
        <f>(R3+Q3)/3</f>
        <v>1367.3333333333333</v>
      </c>
      <c r="T3" s="8">
        <f t="shared" si="3"/>
        <v>1367.33</v>
      </c>
    </row>
    <row r="4" spans="1:20" x14ac:dyDescent="0.25">
      <c r="A4" s="10" t="s">
        <v>64</v>
      </c>
      <c r="B4" s="11" t="s">
        <v>25</v>
      </c>
      <c r="C4" s="11" t="s">
        <v>26</v>
      </c>
      <c r="D4" s="11" t="s">
        <v>27</v>
      </c>
      <c r="E4" s="12">
        <v>2100</v>
      </c>
      <c r="F4" s="12">
        <v>1800</v>
      </c>
      <c r="G4" s="12">
        <v>0</v>
      </c>
      <c r="H4" s="12">
        <v>200</v>
      </c>
      <c r="I4" s="12">
        <v>120</v>
      </c>
      <c r="J4" s="12">
        <v>130</v>
      </c>
      <c r="K4" s="12">
        <f t="shared" si="0"/>
        <v>4350</v>
      </c>
      <c r="L4" s="12">
        <v>90</v>
      </c>
      <c r="M4" s="12">
        <v>30</v>
      </c>
      <c r="N4" s="12">
        <v>0</v>
      </c>
      <c r="O4" s="12">
        <v>209.5</v>
      </c>
      <c r="P4" s="12">
        <f t="shared" si="1"/>
        <v>329.5</v>
      </c>
      <c r="Q4" s="12">
        <f t="shared" si="2"/>
        <v>4020.5</v>
      </c>
      <c r="R4" s="6">
        <v>4230</v>
      </c>
      <c r="S4" s="7">
        <f>(R4+Q4)/3</f>
        <v>2750.1666666666665</v>
      </c>
      <c r="T4" s="8">
        <f t="shared" si="3"/>
        <v>2750.17</v>
      </c>
    </row>
    <row r="5" spans="1:20" x14ac:dyDescent="0.25">
      <c r="A5" s="10" t="s">
        <v>65</v>
      </c>
      <c r="B5" s="11" t="s">
        <v>18</v>
      </c>
      <c r="C5" s="11" t="s">
        <v>19</v>
      </c>
      <c r="D5" s="11" t="s">
        <v>20</v>
      </c>
      <c r="E5" s="12">
        <v>2200</v>
      </c>
      <c r="F5" s="12">
        <v>1900</v>
      </c>
      <c r="G5" s="12">
        <v>0</v>
      </c>
      <c r="H5" s="12">
        <v>200</v>
      </c>
      <c r="I5" s="12">
        <v>120</v>
      </c>
      <c r="J5" s="12">
        <v>130</v>
      </c>
      <c r="K5" s="12">
        <f t="shared" si="0"/>
        <v>4550</v>
      </c>
      <c r="L5" s="12">
        <v>90</v>
      </c>
      <c r="M5" s="12">
        <v>30</v>
      </c>
      <c r="N5" s="12">
        <v>0</v>
      </c>
      <c r="O5" s="12">
        <v>239.5</v>
      </c>
      <c r="P5" s="12">
        <f t="shared" si="1"/>
        <v>359.5</v>
      </c>
      <c r="Q5" s="12">
        <f t="shared" si="2"/>
        <v>4190.5</v>
      </c>
      <c r="R5" s="6">
        <v>4430</v>
      </c>
      <c r="S5" s="7">
        <f>(R5+Q5)/7</f>
        <v>1231.5</v>
      </c>
      <c r="T5" s="8">
        <f t="shared" si="3"/>
        <v>1231.5</v>
      </c>
    </row>
    <row r="6" spans="1:20" x14ac:dyDescent="0.25">
      <c r="A6" s="10" t="s">
        <v>66</v>
      </c>
      <c r="B6" s="11" t="s">
        <v>21</v>
      </c>
      <c r="C6" s="11" t="s">
        <v>22</v>
      </c>
      <c r="D6" s="11" t="s">
        <v>23</v>
      </c>
      <c r="E6" s="12">
        <v>800</v>
      </c>
      <c r="F6" s="12">
        <v>0</v>
      </c>
      <c r="G6" s="12">
        <v>0</v>
      </c>
      <c r="H6" s="12">
        <v>0</v>
      </c>
      <c r="I6" s="12">
        <v>120</v>
      </c>
      <c r="J6" s="12">
        <v>130</v>
      </c>
      <c r="K6" s="12">
        <f t="shared" si="0"/>
        <v>1050</v>
      </c>
      <c r="L6" s="12">
        <v>40</v>
      </c>
      <c r="M6" s="12">
        <v>20</v>
      </c>
      <c r="N6" s="12">
        <v>0</v>
      </c>
      <c r="O6" s="12">
        <v>0</v>
      </c>
      <c r="P6" s="12">
        <f t="shared" si="1"/>
        <v>60</v>
      </c>
      <c r="Q6" s="12">
        <f t="shared" si="2"/>
        <v>990</v>
      </c>
      <c r="R6" s="6">
        <v>990</v>
      </c>
      <c r="S6" s="7">
        <f t="shared" ref="S6:S14" si="4">(R6+Q6)/3</f>
        <v>660</v>
      </c>
      <c r="T6" s="8">
        <f t="shared" si="3"/>
        <v>660</v>
      </c>
    </row>
    <row r="7" spans="1:20" x14ac:dyDescent="0.25">
      <c r="A7" s="10" t="s">
        <v>67</v>
      </c>
      <c r="B7" s="11" t="s">
        <v>24</v>
      </c>
      <c r="C7" s="11" t="s">
        <v>22</v>
      </c>
      <c r="D7" s="11" t="s">
        <v>23</v>
      </c>
      <c r="E7" s="12">
        <v>1200</v>
      </c>
      <c r="F7" s="12">
        <v>0</v>
      </c>
      <c r="G7" s="12">
        <v>0</v>
      </c>
      <c r="H7" s="12">
        <v>0</v>
      </c>
      <c r="I7" s="12">
        <v>120</v>
      </c>
      <c r="J7" s="12">
        <v>130</v>
      </c>
      <c r="K7" s="12">
        <f t="shared" si="0"/>
        <v>1450</v>
      </c>
      <c r="L7" s="12">
        <v>50</v>
      </c>
      <c r="M7" s="12">
        <v>20</v>
      </c>
      <c r="N7" s="12">
        <v>90</v>
      </c>
      <c r="O7" s="12">
        <v>0</v>
      </c>
      <c r="P7" s="12">
        <f t="shared" si="1"/>
        <v>160</v>
      </c>
      <c r="Q7" s="12">
        <f t="shared" si="2"/>
        <v>1290</v>
      </c>
      <c r="R7" s="6">
        <v>1380</v>
      </c>
      <c r="S7" s="7">
        <f t="shared" si="4"/>
        <v>890</v>
      </c>
      <c r="T7" s="8">
        <f t="shared" si="3"/>
        <v>890</v>
      </c>
    </row>
    <row r="8" spans="1:20" x14ac:dyDescent="0.25">
      <c r="A8" s="10" t="s">
        <v>68</v>
      </c>
      <c r="B8" s="11" t="s">
        <v>28</v>
      </c>
      <c r="C8" s="11" t="s">
        <v>29</v>
      </c>
      <c r="D8" s="11" t="s">
        <v>30</v>
      </c>
      <c r="E8" s="12">
        <v>1800</v>
      </c>
      <c r="F8" s="12">
        <v>1000</v>
      </c>
      <c r="G8" s="12">
        <v>500</v>
      </c>
      <c r="H8" s="12">
        <v>200</v>
      </c>
      <c r="I8" s="12">
        <v>120</v>
      </c>
      <c r="J8" s="12">
        <v>130</v>
      </c>
      <c r="K8" s="12">
        <f t="shared" si="0"/>
        <v>3750</v>
      </c>
      <c r="L8" s="12">
        <v>70</v>
      </c>
      <c r="M8" s="12">
        <v>20</v>
      </c>
      <c r="N8" s="12">
        <v>80</v>
      </c>
      <c r="O8" s="12">
        <v>141</v>
      </c>
      <c r="P8" s="12">
        <f t="shared" si="1"/>
        <v>311</v>
      </c>
      <c r="Q8" s="12">
        <f t="shared" si="2"/>
        <v>3439</v>
      </c>
      <c r="R8" s="6">
        <v>3660</v>
      </c>
      <c r="S8" s="7">
        <f t="shared" si="4"/>
        <v>2366.3333333333335</v>
      </c>
      <c r="T8" s="8">
        <f t="shared" si="3"/>
        <v>2366.33</v>
      </c>
    </row>
    <row r="9" spans="1:20" x14ac:dyDescent="0.25">
      <c r="A9" s="10" t="s">
        <v>69</v>
      </c>
      <c r="B9" s="11" t="s">
        <v>31</v>
      </c>
      <c r="C9" s="11" t="s">
        <v>29</v>
      </c>
      <c r="D9" s="11" t="s">
        <v>30</v>
      </c>
      <c r="E9" s="12">
        <v>1500</v>
      </c>
      <c r="F9" s="12">
        <v>0</v>
      </c>
      <c r="G9" s="12">
        <v>300</v>
      </c>
      <c r="H9" s="12">
        <v>0</v>
      </c>
      <c r="I9" s="12">
        <v>120</v>
      </c>
      <c r="J9" s="12">
        <v>130</v>
      </c>
      <c r="K9" s="12">
        <f t="shared" si="0"/>
        <v>2050</v>
      </c>
      <c r="L9" s="12">
        <v>50</v>
      </c>
      <c r="M9" s="12">
        <v>20</v>
      </c>
      <c r="N9" s="12">
        <v>0</v>
      </c>
      <c r="O9" s="12">
        <v>0</v>
      </c>
      <c r="P9" s="12">
        <f t="shared" si="1"/>
        <v>70</v>
      </c>
      <c r="Q9" s="12">
        <f t="shared" si="2"/>
        <v>1980</v>
      </c>
      <c r="R9" s="6">
        <v>1980</v>
      </c>
      <c r="S9" s="7">
        <f t="shared" si="4"/>
        <v>1320</v>
      </c>
      <c r="T9" s="8">
        <f t="shared" si="3"/>
        <v>1320</v>
      </c>
    </row>
    <row r="10" spans="1:20" x14ac:dyDescent="0.25">
      <c r="A10" s="10" t="s">
        <v>70</v>
      </c>
      <c r="B10" s="11" t="s">
        <v>32</v>
      </c>
      <c r="C10" s="11" t="s">
        <v>29</v>
      </c>
      <c r="D10" s="11" t="s">
        <v>30</v>
      </c>
      <c r="E10" s="12">
        <v>1000</v>
      </c>
      <c r="F10" s="12">
        <v>0</v>
      </c>
      <c r="G10" s="12">
        <v>300</v>
      </c>
      <c r="H10" s="12">
        <v>0</v>
      </c>
      <c r="I10" s="12">
        <v>120</v>
      </c>
      <c r="J10" s="12">
        <v>130</v>
      </c>
      <c r="K10" s="12">
        <f t="shared" si="0"/>
        <v>1550</v>
      </c>
      <c r="L10" s="12">
        <v>40</v>
      </c>
      <c r="M10" s="12">
        <v>20</v>
      </c>
      <c r="N10" s="12">
        <v>0</v>
      </c>
      <c r="O10" s="12">
        <v>0</v>
      </c>
      <c r="P10" s="12">
        <f t="shared" si="1"/>
        <v>60</v>
      </c>
      <c r="Q10" s="12">
        <f t="shared" si="2"/>
        <v>1490</v>
      </c>
      <c r="R10" s="6">
        <v>1490</v>
      </c>
      <c r="S10" s="7">
        <f t="shared" si="4"/>
        <v>993.33333333333337</v>
      </c>
      <c r="T10" s="8">
        <f t="shared" si="3"/>
        <v>993.33</v>
      </c>
    </row>
    <row r="11" spans="1:20" x14ac:dyDescent="0.25">
      <c r="A11" s="10" t="s">
        <v>71</v>
      </c>
      <c r="B11" s="11" t="s">
        <v>33</v>
      </c>
      <c r="C11" s="11" t="s">
        <v>34</v>
      </c>
      <c r="D11" s="11" t="s">
        <v>27</v>
      </c>
      <c r="E11" s="12">
        <v>2300</v>
      </c>
      <c r="F11" s="12">
        <v>900</v>
      </c>
      <c r="G11" s="12">
        <v>500</v>
      </c>
      <c r="H11" s="12">
        <v>200</v>
      </c>
      <c r="I11" s="12">
        <v>120</v>
      </c>
      <c r="J11" s="12">
        <v>130</v>
      </c>
      <c r="K11" s="12">
        <f t="shared" si="0"/>
        <v>4150</v>
      </c>
      <c r="L11" s="12">
        <v>90</v>
      </c>
      <c r="M11" s="12">
        <v>30</v>
      </c>
      <c r="N11" s="12">
        <v>0</v>
      </c>
      <c r="O11" s="12">
        <v>179.5</v>
      </c>
      <c r="P11" s="12">
        <f t="shared" si="1"/>
        <v>299.5</v>
      </c>
      <c r="Q11" s="12">
        <f t="shared" si="2"/>
        <v>3850.5</v>
      </c>
      <c r="R11" s="6">
        <v>4030</v>
      </c>
      <c r="S11" s="7">
        <f t="shared" si="4"/>
        <v>2626.8333333333335</v>
      </c>
      <c r="T11" s="8">
        <f t="shared" si="3"/>
        <v>2626.83</v>
      </c>
    </row>
    <row r="12" spans="1:20" x14ac:dyDescent="0.25">
      <c r="A12" s="10" t="s">
        <v>72</v>
      </c>
      <c r="B12" s="11" t="s">
        <v>35</v>
      </c>
      <c r="C12" s="11" t="s">
        <v>34</v>
      </c>
      <c r="D12" s="11" t="s">
        <v>36</v>
      </c>
      <c r="E12" s="12">
        <v>1600</v>
      </c>
      <c r="F12" s="12">
        <v>0</v>
      </c>
      <c r="G12" s="12">
        <v>300</v>
      </c>
      <c r="H12" s="12">
        <v>0</v>
      </c>
      <c r="I12" s="12">
        <v>120</v>
      </c>
      <c r="J12" s="12">
        <v>130</v>
      </c>
      <c r="K12" s="12">
        <f t="shared" si="0"/>
        <v>2150</v>
      </c>
      <c r="L12" s="12">
        <v>70</v>
      </c>
      <c r="M12" s="12">
        <v>20</v>
      </c>
      <c r="N12" s="12">
        <v>0</v>
      </c>
      <c r="O12" s="12">
        <v>3</v>
      </c>
      <c r="P12" s="12">
        <f t="shared" si="1"/>
        <v>93</v>
      </c>
      <c r="Q12" s="12">
        <f t="shared" si="2"/>
        <v>2057</v>
      </c>
      <c r="R12" s="6">
        <v>2060</v>
      </c>
      <c r="S12" s="7">
        <f t="shared" si="4"/>
        <v>1372.3333333333333</v>
      </c>
      <c r="T12" s="8">
        <f t="shared" si="3"/>
        <v>1372.33</v>
      </c>
    </row>
    <row r="13" spans="1:20" x14ac:dyDescent="0.25">
      <c r="A13" s="10" t="s">
        <v>73</v>
      </c>
      <c r="B13" s="11" t="s">
        <v>37</v>
      </c>
      <c r="C13" s="11" t="s">
        <v>34</v>
      </c>
      <c r="D13" s="11" t="s">
        <v>36</v>
      </c>
      <c r="E13" s="12">
        <v>2000</v>
      </c>
      <c r="F13" s="12">
        <v>900</v>
      </c>
      <c r="G13" s="12">
        <v>500</v>
      </c>
      <c r="H13" s="12">
        <v>200</v>
      </c>
      <c r="I13" s="12">
        <v>120</v>
      </c>
      <c r="J13" s="12">
        <v>130</v>
      </c>
      <c r="K13" s="12">
        <f t="shared" si="0"/>
        <v>3850</v>
      </c>
      <c r="L13" s="12">
        <v>70</v>
      </c>
      <c r="M13" s="12">
        <v>30</v>
      </c>
      <c r="N13" s="12">
        <v>0</v>
      </c>
      <c r="O13" s="12">
        <v>150</v>
      </c>
      <c r="P13" s="12">
        <f t="shared" si="1"/>
        <v>250</v>
      </c>
      <c r="Q13" s="12">
        <f t="shared" si="2"/>
        <v>3600</v>
      </c>
      <c r="R13" s="6">
        <v>3750</v>
      </c>
      <c r="S13" s="7">
        <f t="shared" si="4"/>
        <v>2450</v>
      </c>
      <c r="T13" s="8">
        <f t="shared" si="3"/>
        <v>2450</v>
      </c>
    </row>
    <row r="14" spans="1:20" ht="21" thickBot="1" x14ac:dyDescent="0.3">
      <c r="A14" s="10" t="s">
        <v>74</v>
      </c>
      <c r="B14" s="13" t="s">
        <v>38</v>
      </c>
      <c r="C14" s="13" t="s">
        <v>34</v>
      </c>
      <c r="D14" s="13" t="s">
        <v>36</v>
      </c>
      <c r="E14" s="14">
        <v>2100</v>
      </c>
      <c r="F14" s="14">
        <v>0</v>
      </c>
      <c r="G14" s="14">
        <v>300</v>
      </c>
      <c r="H14" s="14">
        <v>0</v>
      </c>
      <c r="I14" s="14">
        <v>120</v>
      </c>
      <c r="J14" s="14">
        <v>130</v>
      </c>
      <c r="K14" s="14">
        <f t="shared" si="0"/>
        <v>2650</v>
      </c>
      <c r="L14" s="14">
        <v>70</v>
      </c>
      <c r="M14" s="14">
        <v>30</v>
      </c>
      <c r="N14" s="14">
        <v>20</v>
      </c>
      <c r="O14" s="14">
        <v>30</v>
      </c>
      <c r="P14" s="14">
        <f t="shared" si="1"/>
        <v>150</v>
      </c>
      <c r="Q14" s="14">
        <f t="shared" si="2"/>
        <v>2500</v>
      </c>
      <c r="R14" s="15">
        <v>2550</v>
      </c>
      <c r="S14" s="7">
        <f t="shared" si="4"/>
        <v>1683.3333333333333</v>
      </c>
      <c r="T14" s="8">
        <f t="shared" si="3"/>
        <v>1683.33</v>
      </c>
    </row>
    <row r="15" spans="1:20" x14ac:dyDescent="0.25">
      <c r="A15" s="16"/>
      <c r="B15" s="17"/>
      <c r="C15" s="17">
        <f>SUM(C2:C14)</f>
        <v>0</v>
      </c>
      <c r="D15" s="17"/>
      <c r="E15" s="18">
        <f>COUNTIF(E2:E14,"&gt;2000")</f>
        <v>5</v>
      </c>
      <c r="F15" s="34">
        <f>SUM(F2:F14)</f>
        <v>10000</v>
      </c>
      <c r="G15" s="34">
        <f>SUM(G2:G14)</f>
        <v>2700</v>
      </c>
      <c r="H15" s="19">
        <f>SUM(F2:G14 G2:H14)</f>
        <v>2700</v>
      </c>
      <c r="I15" s="18">
        <f>SUM(I2:I14)</f>
        <v>1560</v>
      </c>
      <c r="J15" s="17"/>
      <c r="K15" s="18">
        <f>AVERAGE(K2,K14)</f>
        <v>5400</v>
      </c>
      <c r="L15" s="17">
        <f>(K2+K14)/2</f>
        <v>5400</v>
      </c>
      <c r="M15" s="17">
        <f>SUMIF(M2:M14,"&lt;30")</f>
        <v>140</v>
      </c>
      <c r="N15" s="17">
        <f>COUNT(N2:N14)</f>
        <v>13</v>
      </c>
      <c r="O15" s="18">
        <f>MAX(O2:O14)</f>
        <v>827</v>
      </c>
      <c r="P15" s="17">
        <f>COUNTIF(P2:P14,"&gt;100")</f>
        <v>9</v>
      </c>
      <c r="Q15" s="17"/>
      <c r="R15" s="17"/>
      <c r="S15" s="7"/>
      <c r="T15" s="8"/>
    </row>
  </sheetData>
  <sortState ref="A2:T15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H8" sqref="H8"/>
    </sheetView>
  </sheetViews>
  <sheetFormatPr defaultRowHeight="20.25" x14ac:dyDescent="0.25"/>
  <cols>
    <col min="1" max="1" width="9" style="9"/>
    <col min="2" max="2" width="11.875" style="9" customWidth="1"/>
    <col min="3" max="4" width="14.25" style="9" customWidth="1"/>
    <col min="5" max="5" width="12.75" style="9" customWidth="1"/>
    <col min="6" max="6" width="26.25" style="9" customWidth="1"/>
    <col min="7" max="16384" width="9" style="9"/>
  </cols>
  <sheetData>
    <row r="1" spans="1:20" ht="60.75" x14ac:dyDescent="0.25">
      <c r="A1" s="2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7"/>
      <c r="T1" s="8"/>
    </row>
    <row r="2" spans="1:20" x14ac:dyDescent="0.25">
      <c r="A2" s="10" t="s">
        <v>62</v>
      </c>
      <c r="B2" s="24" t="str">
        <f t="shared" ref="B2:B14" si="0">VLOOKUP(A2,工资表,2,1)</f>
        <v>张进民</v>
      </c>
      <c r="C2" s="24" t="str">
        <f t="shared" ref="C2:C14" si="1">VLOOKUP(A2,工资表,3,1)</f>
        <v>总经理室</v>
      </c>
      <c r="D2" s="24" t="str">
        <f t="shared" ref="D2:D14" si="2">VLOOKUP(A2,工资表,4,1)</f>
        <v>部门经理</v>
      </c>
      <c r="E2" s="25">
        <f t="shared" ref="E2:E14" si="3">VLOOKUP(A2,工资表,5,1)</f>
        <v>4000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0" x14ac:dyDescent="0.25">
      <c r="A3" s="10" t="s">
        <v>75</v>
      </c>
      <c r="B3" s="24" t="str">
        <f t="shared" si="0"/>
        <v>赵艳</v>
      </c>
      <c r="C3" s="24" t="str">
        <f t="shared" si="1"/>
        <v>总经理室</v>
      </c>
      <c r="D3" s="24" t="str">
        <f t="shared" si="2"/>
        <v>管理人员</v>
      </c>
      <c r="E3" s="25">
        <f t="shared" si="3"/>
        <v>1800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20" x14ac:dyDescent="0.25">
      <c r="A4" s="10" t="s">
        <v>64</v>
      </c>
      <c r="B4" s="24" t="str">
        <f t="shared" si="0"/>
        <v>王品德</v>
      </c>
      <c r="C4" s="24" t="str">
        <f t="shared" si="1"/>
        <v>厂部办公室</v>
      </c>
      <c r="D4" s="24" t="str">
        <f t="shared" si="2"/>
        <v>部门经理</v>
      </c>
      <c r="E4" s="25">
        <f t="shared" si="3"/>
        <v>2100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20" x14ac:dyDescent="0.25">
      <c r="A5" s="10" t="s">
        <v>65</v>
      </c>
      <c r="B5" s="24" t="str">
        <f t="shared" si="0"/>
        <v>张志诚</v>
      </c>
      <c r="C5" s="24" t="str">
        <f t="shared" si="1"/>
        <v>财务部</v>
      </c>
      <c r="D5" s="24" t="str">
        <f t="shared" si="2"/>
        <v>部门经理</v>
      </c>
      <c r="E5" s="25">
        <f t="shared" si="3"/>
        <v>2200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20" x14ac:dyDescent="0.25">
      <c r="A6" s="10" t="s">
        <v>66</v>
      </c>
      <c r="B6" s="24" t="str">
        <f t="shared" si="0"/>
        <v>肖玲</v>
      </c>
      <c r="C6" s="24" t="str">
        <f t="shared" si="1"/>
        <v>财务部</v>
      </c>
      <c r="D6" s="24" t="str">
        <f t="shared" si="2"/>
        <v>管理人员</v>
      </c>
      <c r="E6" s="25">
        <f t="shared" si="3"/>
        <v>800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20" x14ac:dyDescent="0.25">
      <c r="A7" s="10" t="s">
        <v>67</v>
      </c>
      <c r="B7" s="24" t="str">
        <f t="shared" si="0"/>
        <v>王惠良</v>
      </c>
      <c r="C7" s="24" t="str">
        <f t="shared" si="1"/>
        <v>财务部</v>
      </c>
      <c r="D7" s="24" t="str">
        <f t="shared" si="2"/>
        <v>管理人员</v>
      </c>
      <c r="E7" s="25">
        <f t="shared" si="3"/>
        <v>1200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x14ac:dyDescent="0.25">
      <c r="A8" s="10" t="s">
        <v>68</v>
      </c>
      <c r="B8" s="24" t="str">
        <f t="shared" si="0"/>
        <v>郑成</v>
      </c>
      <c r="C8" s="24" t="str">
        <f t="shared" si="1"/>
        <v>生产车间</v>
      </c>
      <c r="D8" s="24" t="str">
        <f t="shared" si="2"/>
        <v>生产人员</v>
      </c>
      <c r="E8" s="25">
        <f t="shared" si="3"/>
        <v>1800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20" x14ac:dyDescent="0.25">
      <c r="A9" s="10" t="s">
        <v>69</v>
      </c>
      <c r="B9" s="24" t="str">
        <f t="shared" si="0"/>
        <v>张一昌</v>
      </c>
      <c r="C9" s="24" t="str">
        <f t="shared" si="1"/>
        <v>生产车间</v>
      </c>
      <c r="D9" s="24" t="str">
        <f t="shared" si="2"/>
        <v>生产人员</v>
      </c>
      <c r="E9" s="25">
        <f t="shared" si="3"/>
        <v>1500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20" x14ac:dyDescent="0.25">
      <c r="A10" s="10" t="s">
        <v>70</v>
      </c>
      <c r="B10" s="24" t="str">
        <f t="shared" si="0"/>
        <v>陈中林</v>
      </c>
      <c r="C10" s="24" t="str">
        <f t="shared" si="1"/>
        <v>生产车间</v>
      </c>
      <c r="D10" s="24" t="str">
        <f t="shared" si="2"/>
        <v>生产人员</v>
      </c>
      <c r="E10" s="25">
        <f t="shared" si="3"/>
        <v>1000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20" x14ac:dyDescent="0.25">
      <c r="A11" s="10" t="s">
        <v>71</v>
      </c>
      <c r="B11" s="24" t="str">
        <f t="shared" si="0"/>
        <v>李进</v>
      </c>
      <c r="C11" s="24" t="str">
        <f t="shared" si="1"/>
        <v>业务部</v>
      </c>
      <c r="D11" s="24" t="str">
        <f t="shared" si="2"/>
        <v>部门经理</v>
      </c>
      <c r="E11" s="25">
        <f t="shared" si="3"/>
        <v>2300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20" x14ac:dyDescent="0.25">
      <c r="A12" s="10" t="s">
        <v>72</v>
      </c>
      <c r="B12" s="24" t="str">
        <f t="shared" si="0"/>
        <v>找庶民</v>
      </c>
      <c r="C12" s="24" t="str">
        <f t="shared" si="1"/>
        <v>业务部</v>
      </c>
      <c r="D12" s="24" t="str">
        <f t="shared" si="2"/>
        <v>销售人员</v>
      </c>
      <c r="E12" s="25">
        <f t="shared" si="3"/>
        <v>1600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20" x14ac:dyDescent="0.25">
      <c r="A13" s="10" t="s">
        <v>73</v>
      </c>
      <c r="B13" s="24" t="str">
        <f t="shared" si="0"/>
        <v>张春晓</v>
      </c>
      <c r="C13" s="24" t="str">
        <f t="shared" si="1"/>
        <v>业务部</v>
      </c>
      <c r="D13" s="24" t="str">
        <f t="shared" si="2"/>
        <v>销售人员</v>
      </c>
      <c r="E13" s="25">
        <f t="shared" si="3"/>
        <v>2000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20" x14ac:dyDescent="0.25">
      <c r="A14" s="26" t="s">
        <v>74</v>
      </c>
      <c r="B14" s="24" t="str">
        <f t="shared" si="0"/>
        <v>张生</v>
      </c>
      <c r="C14" s="24" t="str">
        <f t="shared" si="1"/>
        <v>业务部</v>
      </c>
      <c r="D14" s="24" t="str">
        <f t="shared" si="2"/>
        <v>销售人员</v>
      </c>
      <c r="E14" s="25">
        <f t="shared" si="3"/>
        <v>2100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20" x14ac:dyDescent="0.25">
      <c r="A15" s="27"/>
      <c r="B15" s="28"/>
    </row>
    <row r="16" spans="1:20" x14ac:dyDescent="0.25">
      <c r="A16" s="29"/>
      <c r="B16" s="28"/>
    </row>
    <row r="17" spans="1:2" x14ac:dyDescent="0.25">
      <c r="A17" s="29"/>
      <c r="B17" s="28"/>
    </row>
    <row r="18" spans="1:2" x14ac:dyDescent="0.25">
      <c r="A18" s="29"/>
      <c r="B18" s="28"/>
    </row>
    <row r="19" spans="1:2" x14ac:dyDescent="0.25">
      <c r="A19" s="29"/>
      <c r="B19" s="28"/>
    </row>
    <row r="20" spans="1:2" x14ac:dyDescent="0.25">
      <c r="A20" s="29"/>
      <c r="B20" s="28"/>
    </row>
    <row r="21" spans="1:2" x14ac:dyDescent="0.25">
      <c r="A21" s="29"/>
      <c r="B21" s="28"/>
    </row>
    <row r="22" spans="1:2" x14ac:dyDescent="0.25">
      <c r="A22" s="29"/>
      <c r="B22" s="28"/>
    </row>
    <row r="23" spans="1:2" x14ac:dyDescent="0.25">
      <c r="A23" s="30"/>
      <c r="B23" s="2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6" sqref="K6"/>
    </sheetView>
  </sheetViews>
  <sheetFormatPr defaultRowHeight="13.5" x14ac:dyDescent="0.15"/>
  <cols>
    <col min="1" max="1" width="12.125" customWidth="1"/>
    <col min="2" max="2" width="13.375" customWidth="1"/>
    <col min="3" max="3" width="12.25" customWidth="1"/>
    <col min="4" max="4" width="15.25" customWidth="1"/>
    <col min="5" max="5" width="11" customWidth="1"/>
    <col min="6" max="6" width="10.75" customWidth="1"/>
  </cols>
  <sheetData>
    <row r="1" spans="1:11" ht="20.25" x14ac:dyDescent="0.25">
      <c r="A1" s="37" t="s">
        <v>45</v>
      </c>
      <c r="B1" s="37"/>
      <c r="C1" s="37"/>
      <c r="D1" s="37"/>
      <c r="E1" s="37"/>
      <c r="F1" s="37"/>
    </row>
    <row r="2" spans="1:11" ht="20.25" x14ac:dyDescent="0.25">
      <c r="A2" s="9" t="s">
        <v>0</v>
      </c>
      <c r="B2" s="9" t="s">
        <v>1</v>
      </c>
      <c r="C2" s="9" t="s">
        <v>48</v>
      </c>
      <c r="D2" s="9" t="s">
        <v>49</v>
      </c>
      <c r="E2" s="9" t="s">
        <v>50</v>
      </c>
      <c r="F2" s="9" t="s">
        <v>51</v>
      </c>
    </row>
    <row r="3" spans="1:11" ht="20.25" x14ac:dyDescent="0.25">
      <c r="A3" s="9">
        <v>1</v>
      </c>
      <c r="B3" s="9" t="s">
        <v>52</v>
      </c>
      <c r="C3" s="9">
        <v>82</v>
      </c>
      <c r="D3" s="9">
        <v>91</v>
      </c>
      <c r="E3" s="9">
        <v>74</v>
      </c>
      <c r="F3" s="9">
        <v>87</v>
      </c>
    </row>
    <row r="4" spans="1:11" ht="20.25" x14ac:dyDescent="0.25">
      <c r="A4" s="9">
        <v>2</v>
      </c>
      <c r="B4" s="9" t="s">
        <v>53</v>
      </c>
      <c r="C4" s="9">
        <v>73</v>
      </c>
      <c r="D4" s="9">
        <v>62</v>
      </c>
      <c r="E4" s="9">
        <v>83</v>
      </c>
      <c r="F4" s="9">
        <v>77</v>
      </c>
    </row>
    <row r="5" spans="1:11" ht="20.25" x14ac:dyDescent="0.25">
      <c r="A5" s="9">
        <v>3</v>
      </c>
      <c r="B5" s="9" t="s">
        <v>54</v>
      </c>
      <c r="C5" s="9">
        <v>66</v>
      </c>
      <c r="D5" s="9">
        <v>87</v>
      </c>
      <c r="E5" s="9">
        <v>81</v>
      </c>
      <c r="F5" s="9">
        <v>63</v>
      </c>
      <c r="K5" s="35">
        <v>8</v>
      </c>
    </row>
    <row r="6" spans="1:11" ht="20.25" x14ac:dyDescent="0.25">
      <c r="A6" s="9">
        <v>4</v>
      </c>
      <c r="B6" s="9" t="s">
        <v>55</v>
      </c>
      <c r="C6" s="9">
        <v>98</v>
      </c>
      <c r="D6" s="9">
        <v>84</v>
      </c>
      <c r="E6" s="9">
        <v>59</v>
      </c>
      <c r="F6" s="9">
        <v>61</v>
      </c>
      <c r="K6" s="36"/>
    </row>
    <row r="7" spans="1:11" ht="20.25" x14ac:dyDescent="0.25">
      <c r="A7" s="9">
        <v>5</v>
      </c>
      <c r="B7" s="9" t="s">
        <v>56</v>
      </c>
      <c r="C7" s="9">
        <v>91</v>
      </c>
      <c r="D7" s="9">
        <v>74</v>
      </c>
      <c r="E7" s="9">
        <v>54</v>
      </c>
      <c r="F7" s="9">
        <v>88</v>
      </c>
    </row>
    <row r="8" spans="1:11" ht="20.25" x14ac:dyDescent="0.25">
      <c r="A8" s="9">
        <v>6</v>
      </c>
      <c r="B8" s="9" t="s">
        <v>57</v>
      </c>
      <c r="C8" s="9">
        <v>72</v>
      </c>
      <c r="D8" s="9">
        <v>65</v>
      </c>
      <c r="E8" s="9">
        <v>78</v>
      </c>
      <c r="F8" s="9">
        <v>80</v>
      </c>
    </row>
    <row r="9" spans="1:11" ht="20.25" x14ac:dyDescent="0.25">
      <c r="A9" s="9">
        <v>7</v>
      </c>
      <c r="B9" s="9" t="s">
        <v>58</v>
      </c>
      <c r="C9" s="9">
        <v>89</v>
      </c>
      <c r="D9" s="9">
        <v>70</v>
      </c>
      <c r="E9" s="9">
        <v>72</v>
      </c>
      <c r="F9" s="9">
        <v>71</v>
      </c>
    </row>
    <row r="10" spans="1:11" ht="20.25" x14ac:dyDescent="0.25">
      <c r="A10" s="9">
        <v>8</v>
      </c>
      <c r="B10" s="9" t="s">
        <v>59</v>
      </c>
      <c r="C10" s="9">
        <v>82</v>
      </c>
      <c r="D10" s="9">
        <v>87</v>
      </c>
      <c r="E10" s="9">
        <v>80</v>
      </c>
      <c r="F10" s="9">
        <v>81</v>
      </c>
    </row>
    <row r="11" spans="1:11" ht="20.25" x14ac:dyDescent="0.25">
      <c r="A11" s="9">
        <v>9</v>
      </c>
      <c r="B11" s="9" t="s">
        <v>60</v>
      </c>
      <c r="C11" s="9">
        <v>75</v>
      </c>
      <c r="D11" s="9">
        <v>89</v>
      </c>
      <c r="E11" s="9">
        <v>62</v>
      </c>
      <c r="F11" s="9">
        <v>51</v>
      </c>
    </row>
    <row r="12" spans="1:11" ht="20.25" x14ac:dyDescent="0.25">
      <c r="A12" s="9">
        <v>10</v>
      </c>
      <c r="B12" s="9" t="s">
        <v>61</v>
      </c>
      <c r="C12" s="9">
        <v>84</v>
      </c>
      <c r="D12" s="9">
        <v>67</v>
      </c>
      <c r="E12" s="9">
        <v>55</v>
      </c>
      <c r="F12" s="9">
        <v>99</v>
      </c>
    </row>
    <row r="15" spans="1:11" ht="20.25" x14ac:dyDescent="0.25">
      <c r="C15" s="9" t="s">
        <v>1</v>
      </c>
      <c r="D15" s="9" t="s">
        <v>48</v>
      </c>
      <c r="E15" s="9" t="s">
        <v>49</v>
      </c>
      <c r="F15" s="9" t="s">
        <v>50</v>
      </c>
      <c r="G15" s="9" t="s">
        <v>51</v>
      </c>
    </row>
    <row r="16" spans="1:11" x14ac:dyDescent="0.15">
      <c r="C16" t="str">
        <f ca="1">OFFSET(B2,$K$5,0)</f>
        <v>张杨</v>
      </c>
      <c r="D16">
        <f t="shared" ref="D16:G16" ca="1" si="0">OFFSET(C2,$K$5,0)</f>
        <v>82</v>
      </c>
      <c r="E16">
        <f t="shared" ca="1" si="0"/>
        <v>87</v>
      </c>
      <c r="F16">
        <f t="shared" ca="1" si="0"/>
        <v>80</v>
      </c>
      <c r="G16">
        <f t="shared" ca="1" si="0"/>
        <v>81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E16" sqref="E16"/>
    </sheetView>
  </sheetViews>
  <sheetFormatPr defaultRowHeight="13.5" x14ac:dyDescent="0.15"/>
  <cols>
    <col min="1" max="2" width="9" style="31"/>
    <col min="3" max="3" width="14.125" style="31" customWidth="1"/>
    <col min="4" max="4" width="13.25" style="31" customWidth="1"/>
    <col min="5" max="5" width="13.125" style="31" customWidth="1"/>
    <col min="6" max="6" width="13.75" style="31" customWidth="1"/>
    <col min="7" max="16384" width="9" style="31"/>
  </cols>
  <sheetData>
    <row r="1" spans="1:9" ht="20.25" x14ac:dyDescent="0.25">
      <c r="A1" s="37" t="s">
        <v>45</v>
      </c>
      <c r="B1" s="37"/>
      <c r="C1" s="37"/>
      <c r="D1" s="37"/>
      <c r="E1" s="37"/>
      <c r="F1" s="37"/>
    </row>
    <row r="2" spans="1:9" ht="20.25" x14ac:dyDescent="0.25">
      <c r="A2" s="9" t="s">
        <v>0</v>
      </c>
      <c r="B2" s="9" t="s">
        <v>1</v>
      </c>
      <c r="C2" s="9" t="s">
        <v>48</v>
      </c>
      <c r="D2" s="9" t="s">
        <v>49</v>
      </c>
      <c r="E2" s="9" t="s">
        <v>50</v>
      </c>
      <c r="F2" s="9" t="s">
        <v>51</v>
      </c>
    </row>
    <row r="3" spans="1:9" ht="20.25" x14ac:dyDescent="0.25">
      <c r="A3" s="9">
        <v>1</v>
      </c>
      <c r="B3" s="9" t="s">
        <v>52</v>
      </c>
      <c r="C3" s="9">
        <v>82</v>
      </c>
      <c r="D3" s="9">
        <v>91</v>
      </c>
      <c r="E3" s="9">
        <v>74</v>
      </c>
      <c r="F3" s="9">
        <v>87</v>
      </c>
      <c r="I3" s="31">
        <v>7</v>
      </c>
    </row>
    <row r="4" spans="1:9" ht="20.25" x14ac:dyDescent="0.25">
      <c r="A4" s="9">
        <v>2</v>
      </c>
      <c r="B4" s="9" t="s">
        <v>53</v>
      </c>
      <c r="C4" s="9">
        <v>73</v>
      </c>
      <c r="D4" s="9">
        <v>62</v>
      </c>
      <c r="E4" s="9">
        <v>83</v>
      </c>
      <c r="F4" s="9">
        <v>77</v>
      </c>
    </row>
    <row r="5" spans="1:9" ht="20.25" x14ac:dyDescent="0.25">
      <c r="A5" s="9">
        <v>3</v>
      </c>
      <c r="B5" s="9" t="s">
        <v>54</v>
      </c>
      <c r="C5" s="9">
        <v>66</v>
      </c>
      <c r="D5" s="9">
        <v>87</v>
      </c>
      <c r="E5" s="9">
        <v>81</v>
      </c>
      <c r="F5" s="9">
        <v>63</v>
      </c>
    </row>
    <row r="6" spans="1:9" ht="20.25" x14ac:dyDescent="0.25">
      <c r="A6" s="9">
        <v>4</v>
      </c>
      <c r="B6" s="9" t="s">
        <v>55</v>
      </c>
      <c r="C6" s="9">
        <v>98</v>
      </c>
      <c r="D6" s="9">
        <v>84</v>
      </c>
      <c r="E6" s="9">
        <v>59</v>
      </c>
      <c r="F6" s="9">
        <v>61</v>
      </c>
    </row>
    <row r="7" spans="1:9" ht="20.25" x14ac:dyDescent="0.25">
      <c r="A7" s="9">
        <v>5</v>
      </c>
      <c r="B7" s="9" t="s">
        <v>56</v>
      </c>
      <c r="C7" s="9">
        <v>91</v>
      </c>
      <c r="D7" s="9">
        <v>74</v>
      </c>
      <c r="E7" s="9">
        <v>54</v>
      </c>
      <c r="F7" s="9">
        <v>88</v>
      </c>
    </row>
    <row r="8" spans="1:9" ht="20.25" x14ac:dyDescent="0.25">
      <c r="A8" s="9">
        <v>6</v>
      </c>
      <c r="B8" s="9" t="s">
        <v>57</v>
      </c>
      <c r="C8" s="9">
        <v>72</v>
      </c>
      <c r="D8" s="9">
        <v>65</v>
      </c>
      <c r="E8" s="9">
        <v>78</v>
      </c>
      <c r="F8" s="9">
        <v>80</v>
      </c>
    </row>
    <row r="9" spans="1:9" ht="20.25" x14ac:dyDescent="0.25">
      <c r="A9" s="9">
        <v>7</v>
      </c>
      <c r="B9" s="9" t="s">
        <v>58</v>
      </c>
      <c r="C9" s="9">
        <v>89</v>
      </c>
      <c r="D9" s="9">
        <v>70</v>
      </c>
      <c r="E9" s="9">
        <v>72</v>
      </c>
      <c r="F9" s="9">
        <v>71</v>
      </c>
    </row>
    <row r="10" spans="1:9" ht="20.25" x14ac:dyDescent="0.25">
      <c r="A10" s="9">
        <v>8</v>
      </c>
      <c r="B10" s="9" t="s">
        <v>59</v>
      </c>
      <c r="C10" s="9">
        <v>82</v>
      </c>
      <c r="D10" s="9">
        <v>87</v>
      </c>
      <c r="E10" s="9">
        <v>80</v>
      </c>
      <c r="F10" s="9">
        <v>81</v>
      </c>
    </row>
    <row r="11" spans="1:9" ht="20.25" x14ac:dyDescent="0.25">
      <c r="A11" s="9">
        <v>9</v>
      </c>
      <c r="B11" s="9" t="s">
        <v>60</v>
      </c>
      <c r="C11" s="9">
        <v>75</v>
      </c>
      <c r="D11" s="9">
        <v>89</v>
      </c>
      <c r="E11" s="9">
        <v>62</v>
      </c>
      <c r="F11" s="9">
        <v>51</v>
      </c>
    </row>
    <row r="12" spans="1:9" ht="20.25" x14ac:dyDescent="0.25">
      <c r="A12" s="9">
        <v>10</v>
      </c>
      <c r="B12" s="9" t="s">
        <v>61</v>
      </c>
      <c r="C12" s="9">
        <v>84</v>
      </c>
      <c r="D12" s="9">
        <v>67</v>
      </c>
      <c r="E12" s="9">
        <v>55</v>
      </c>
      <c r="F12" s="9">
        <v>99</v>
      </c>
    </row>
    <row r="13" spans="1:9" ht="20.25" x14ac:dyDescent="0.25">
      <c r="A13" s="9"/>
      <c r="B13" s="9"/>
      <c r="C13" s="9"/>
      <c r="D13" s="9"/>
      <c r="E13" s="9"/>
      <c r="F13" s="9"/>
    </row>
    <row r="14" spans="1:9" ht="20.25" x14ac:dyDescent="0.25">
      <c r="A14" s="9"/>
      <c r="B14" s="9"/>
      <c r="C14" s="9"/>
      <c r="D14" s="9"/>
      <c r="E14" s="9"/>
      <c r="F14" s="9"/>
    </row>
    <row r="15" spans="1:9" ht="20.25" x14ac:dyDescent="0.25">
      <c r="A15" s="9"/>
      <c r="B15" s="20" t="s">
        <v>1</v>
      </c>
      <c r="C15" s="20" t="s">
        <v>48</v>
      </c>
      <c r="D15" s="20" t="s">
        <v>49</v>
      </c>
      <c r="E15" s="20" t="s">
        <v>50</v>
      </c>
      <c r="F15" s="20" t="s">
        <v>51</v>
      </c>
    </row>
    <row r="16" spans="1:9" ht="20.25" x14ac:dyDescent="0.25">
      <c r="A16" s="9"/>
      <c r="B16" s="20" t="str">
        <f ca="1">OFFSET(B2,$I$3,0)</f>
        <v>田意</v>
      </c>
      <c r="C16" s="20">
        <f t="shared" ref="C16:F16" ca="1" si="0">OFFSET(C2,$I$3,0)</f>
        <v>89</v>
      </c>
      <c r="D16" s="20">
        <f t="shared" ca="1" si="0"/>
        <v>70</v>
      </c>
      <c r="E16" s="20">
        <f t="shared" ca="1" si="0"/>
        <v>72</v>
      </c>
      <c r="F16" s="20">
        <f t="shared" ca="1" si="0"/>
        <v>71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J15" sqref="J15"/>
    </sheetView>
  </sheetViews>
  <sheetFormatPr defaultRowHeight="20.25" x14ac:dyDescent="0.25"/>
  <cols>
    <col min="1" max="2" width="9" style="9"/>
    <col min="3" max="3" width="11.5" style="9" customWidth="1"/>
    <col min="4" max="4" width="11.875" style="9" customWidth="1"/>
    <col min="5" max="5" width="11.375" style="9" customWidth="1"/>
    <col min="6" max="6" width="11" style="9" customWidth="1"/>
    <col min="7" max="16384" width="9" style="9"/>
  </cols>
  <sheetData>
    <row r="1" spans="1:8" x14ac:dyDescent="0.25">
      <c r="A1" s="37" t="s">
        <v>45</v>
      </c>
      <c r="B1" s="37"/>
      <c r="C1" s="37"/>
      <c r="D1" s="37"/>
      <c r="E1" s="37"/>
      <c r="F1" s="37"/>
    </row>
    <row r="2" spans="1:8" x14ac:dyDescent="0.25">
      <c r="A2" s="9" t="s">
        <v>46</v>
      </c>
      <c r="B2" s="9" t="s">
        <v>47</v>
      </c>
      <c r="C2" s="9" t="s">
        <v>48</v>
      </c>
      <c r="D2" s="9" t="s">
        <v>49</v>
      </c>
      <c r="E2" s="9" t="s">
        <v>50</v>
      </c>
      <c r="F2" s="9" t="s">
        <v>51</v>
      </c>
    </row>
    <row r="3" spans="1:8" x14ac:dyDescent="0.25">
      <c r="A3" s="9">
        <v>1</v>
      </c>
      <c r="B3" s="9" t="s">
        <v>52</v>
      </c>
      <c r="C3" s="9">
        <v>82</v>
      </c>
      <c r="D3" s="9">
        <v>91</v>
      </c>
      <c r="E3" s="9">
        <v>74</v>
      </c>
      <c r="F3" s="9">
        <v>87</v>
      </c>
    </row>
    <row r="4" spans="1:8" x14ac:dyDescent="0.25">
      <c r="A4" s="9">
        <v>2</v>
      </c>
      <c r="B4" s="9" t="s">
        <v>53</v>
      </c>
      <c r="C4" s="9">
        <v>73</v>
      </c>
      <c r="D4" s="9">
        <v>62</v>
      </c>
      <c r="E4" s="9">
        <v>83</v>
      </c>
      <c r="F4" s="9">
        <v>77</v>
      </c>
    </row>
    <row r="5" spans="1:8" x14ac:dyDescent="0.25">
      <c r="A5" s="9">
        <v>3</v>
      </c>
      <c r="B5" s="9" t="s">
        <v>54</v>
      </c>
      <c r="C5" s="9">
        <v>66</v>
      </c>
      <c r="D5" s="9">
        <v>87</v>
      </c>
      <c r="E5" s="9">
        <v>81</v>
      </c>
      <c r="F5" s="9">
        <v>63</v>
      </c>
    </row>
    <row r="6" spans="1:8" x14ac:dyDescent="0.25">
      <c r="A6" s="9">
        <v>4</v>
      </c>
      <c r="B6" s="9" t="s">
        <v>55</v>
      </c>
      <c r="C6" s="9">
        <v>98</v>
      </c>
      <c r="D6" s="9">
        <v>84</v>
      </c>
      <c r="E6" s="9">
        <v>59</v>
      </c>
      <c r="F6" s="9">
        <v>61</v>
      </c>
      <c r="H6" s="32">
        <v>2</v>
      </c>
    </row>
    <row r="7" spans="1:8" x14ac:dyDescent="0.25">
      <c r="A7" s="9">
        <v>5</v>
      </c>
      <c r="B7" s="9" t="s">
        <v>56</v>
      </c>
      <c r="C7" s="9">
        <v>91</v>
      </c>
      <c r="D7" s="9">
        <v>74</v>
      </c>
      <c r="E7" s="9">
        <v>54</v>
      </c>
      <c r="F7" s="9">
        <v>88</v>
      </c>
    </row>
    <row r="8" spans="1:8" x14ac:dyDescent="0.25">
      <c r="A8" s="9">
        <v>6</v>
      </c>
      <c r="B8" s="9" t="s">
        <v>57</v>
      </c>
      <c r="C8" s="9">
        <v>72</v>
      </c>
      <c r="D8" s="9">
        <v>65</v>
      </c>
      <c r="E8" s="9">
        <v>78</v>
      </c>
      <c r="F8" s="9">
        <v>80</v>
      </c>
    </row>
    <row r="9" spans="1:8" x14ac:dyDescent="0.25">
      <c r="A9" s="9">
        <v>7</v>
      </c>
      <c r="B9" s="9" t="s">
        <v>58</v>
      </c>
      <c r="C9" s="9">
        <v>89</v>
      </c>
      <c r="D9" s="9">
        <v>70</v>
      </c>
      <c r="E9" s="9">
        <v>72</v>
      </c>
      <c r="F9" s="9">
        <v>71</v>
      </c>
    </row>
    <row r="10" spans="1:8" x14ac:dyDescent="0.25">
      <c r="A10" s="9">
        <v>8</v>
      </c>
      <c r="B10" s="9" t="s">
        <v>59</v>
      </c>
      <c r="C10" s="9">
        <v>82</v>
      </c>
      <c r="D10" s="9">
        <v>87</v>
      </c>
      <c r="E10" s="9">
        <v>80</v>
      </c>
      <c r="F10" s="9">
        <v>81</v>
      </c>
    </row>
    <row r="11" spans="1:8" x14ac:dyDescent="0.25">
      <c r="A11" s="9">
        <v>9</v>
      </c>
      <c r="B11" s="9" t="s">
        <v>60</v>
      </c>
      <c r="C11" s="9">
        <v>75</v>
      </c>
      <c r="D11" s="9">
        <v>89</v>
      </c>
      <c r="E11" s="9">
        <v>62</v>
      </c>
      <c r="F11" s="9">
        <v>51</v>
      </c>
    </row>
    <row r="12" spans="1:8" x14ac:dyDescent="0.25">
      <c r="A12" s="9">
        <v>10</v>
      </c>
      <c r="B12" s="9" t="s">
        <v>61</v>
      </c>
      <c r="C12" s="9">
        <v>84</v>
      </c>
      <c r="D12" s="9">
        <v>67</v>
      </c>
      <c r="E12" s="9">
        <v>55</v>
      </c>
      <c r="F12" s="9">
        <v>99</v>
      </c>
    </row>
    <row r="14" spans="1:8" x14ac:dyDescent="0.25">
      <c r="C14" s="9" t="s">
        <v>1</v>
      </c>
      <c r="D14" s="9" t="s">
        <v>48</v>
      </c>
      <c r="E14" s="9" t="s">
        <v>49</v>
      </c>
      <c r="F14" s="9" t="s">
        <v>50</v>
      </c>
      <c r="G14" s="9" t="s">
        <v>51</v>
      </c>
    </row>
    <row r="15" spans="1:8" x14ac:dyDescent="0.25">
      <c r="B15" s="33"/>
      <c r="C15" s="33" t="str">
        <f ca="1">OFFSET(B2,$H$6,0)</f>
        <v>王田</v>
      </c>
      <c r="D15" s="33">
        <f t="shared" ref="D15:G15" ca="1" si="0">OFFSET(C2,$H$6,0)</f>
        <v>73</v>
      </c>
      <c r="E15" s="33">
        <f t="shared" ca="1" si="0"/>
        <v>62</v>
      </c>
      <c r="F15" s="33">
        <f t="shared" ca="1" si="0"/>
        <v>83</v>
      </c>
      <c r="G15" s="33">
        <f t="shared" ca="1" si="0"/>
        <v>77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公式</vt:lpstr>
      <vt:lpstr>函数1</vt:lpstr>
      <vt:lpstr>函数2</vt:lpstr>
      <vt:lpstr>Sheet2</vt:lpstr>
      <vt:lpstr>Sheet1</vt:lpstr>
      <vt:lpstr>函数3</vt:lpstr>
      <vt:lpstr>工资表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2018-05-10T23:55:43Z</dcterms:modified>
</cp:coreProperties>
</file>